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oer\Downloads\"/>
    </mc:Choice>
  </mc:AlternateContent>
  <xr:revisionPtr revIDLastSave="0" documentId="8_{909DE7C2-D70D-4741-A86E-5480D9C0DD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" sheetId="2" r:id="rId1"/>
  </sheets>
  <definedNames>
    <definedName name="_xlnm.Print_Area" localSheetId="0">EN!$A$1:$H$68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2" l="1"/>
  <c r="F62" i="2"/>
  <c r="E62" i="2"/>
  <c r="D62" i="2"/>
  <c r="C62" i="2"/>
  <c r="G32" i="2"/>
  <c r="F32" i="2"/>
  <c r="E32" i="2"/>
  <c r="D32" i="2"/>
  <c r="C32" i="2"/>
  <c r="C30" i="2"/>
  <c r="G14" i="2"/>
  <c r="F14" i="2"/>
  <c r="F19" i="2" s="1"/>
  <c r="F27" i="2" s="1"/>
  <c r="E14" i="2"/>
  <c r="E19" i="2" s="1"/>
  <c r="E27" i="2" s="1"/>
  <c r="D14" i="2"/>
  <c r="D25" i="2" s="1"/>
  <c r="C14" i="2"/>
  <c r="G13" i="2"/>
  <c r="F13" i="2"/>
  <c r="E13" i="2"/>
  <c r="D13" i="2"/>
  <c r="C13" i="2"/>
  <c r="C16" i="2" l="1"/>
  <c r="C29" i="2" s="1"/>
  <c r="C31" i="2" s="1"/>
  <c r="F25" i="2"/>
  <c r="F16" i="2"/>
  <c r="F22" i="2" s="1"/>
  <c r="F24" i="2" s="1"/>
  <c r="G16" i="2"/>
  <c r="E16" i="2"/>
  <c r="C19" i="2"/>
  <c r="C27" i="2" s="1"/>
  <c r="G19" i="2"/>
  <c r="G27" i="2" s="1"/>
  <c r="C22" i="2"/>
  <c r="E25" i="2"/>
  <c r="D33" i="2"/>
  <c r="D19" i="2"/>
  <c r="D27" i="2" s="1"/>
  <c r="E33" i="2"/>
  <c r="C25" i="2"/>
  <c r="G25" i="2"/>
  <c r="F33" i="2"/>
  <c r="D16" i="2"/>
  <c r="C33" i="2"/>
  <c r="G33" i="2"/>
  <c r="G29" i="2" l="1"/>
  <c r="G31" i="2" s="1"/>
  <c r="G22" i="2"/>
  <c r="F29" i="2"/>
  <c r="F31" i="2" s="1"/>
  <c r="F23" i="2"/>
  <c r="G36" i="2"/>
  <c r="F36" i="2"/>
  <c r="C23" i="2"/>
  <c r="C24" i="2"/>
  <c r="E22" i="2"/>
  <c r="E29" i="2"/>
  <c r="E31" i="2" s="1"/>
  <c r="C36" i="2"/>
  <c r="D22" i="2"/>
  <c r="D29" i="2"/>
  <c r="D31" i="2" s="1"/>
  <c r="G23" i="2"/>
  <c r="G24" i="2"/>
  <c r="E36" i="2"/>
  <c r="D36" i="2"/>
  <c r="G37" i="2" l="1"/>
  <c r="G38" i="2"/>
  <c r="G39" i="2" s="1"/>
  <c r="E38" i="2"/>
  <c r="E39" i="2" s="1"/>
  <c r="E37" i="2"/>
  <c r="D23" i="2"/>
  <c r="D24" i="2"/>
  <c r="E24" i="2"/>
  <c r="E23" i="2"/>
  <c r="F38" i="2"/>
  <c r="F39" i="2" s="1"/>
  <c r="F37" i="2"/>
  <c r="C37" i="2"/>
  <c r="C38" i="2"/>
  <c r="C39" i="2" s="1"/>
  <c r="D37" i="2"/>
  <c r="D38" i="2"/>
  <c r="D39" i="2" s="1"/>
</calcChain>
</file>

<file path=xl/sharedStrings.xml><?xml version="1.0" encoding="utf-8"?>
<sst xmlns="http://schemas.openxmlformats.org/spreadsheetml/2006/main" count="91" uniqueCount="86">
  <si>
    <t>0 day</t>
  </si>
  <si>
    <t>HOTLINE: 0906 881 676</t>
  </si>
  <si>
    <t>VIP</t>
  </si>
  <si>
    <t xml:space="preserve">                 ATHENA GROUP</t>
  </si>
  <si>
    <t>I - GENERAL INFORMATION</t>
  </si>
  <si>
    <t>Eligibility:</t>
  </si>
  <si>
    <t>From 15 days to 65 years old</t>
  </si>
  <si>
    <t>Not suffer from mental illness, cancer, leprosy</t>
  </si>
  <si>
    <t>Not suffer more than 50% permanent disabilities</t>
  </si>
  <si>
    <t>Termination of insurance:</t>
  </si>
  <si>
    <t>II - COVERAGE</t>
  </si>
  <si>
    <t>Details</t>
  </si>
  <si>
    <t>Essential</t>
  </si>
  <si>
    <t>Advanced</t>
  </si>
  <si>
    <t>Privilege</t>
  </si>
  <si>
    <t>Premium</t>
  </si>
  <si>
    <t>A- Death and Disablement following Accident</t>
  </si>
  <si>
    <t>B- Death and Disablement following Illness, maternity</t>
  </si>
  <si>
    <t>C- Hospitalization and Surgical following Illness, childbirth and accident</t>
  </si>
  <si>
    <t>Sub-limit:</t>
  </si>
  <si>
    <t>(1) Hospitalization charge per day (maximum 60 days/year)</t>
  </si>
  <si>
    <t>a. Room and board (one bed- standard private room)</t>
  </si>
  <si>
    <t>b. ICU</t>
  </si>
  <si>
    <t>Insure for all types of accommodation (limit/day) maximum one bed per room:</t>
  </si>
  <si>
    <t>c. emergency ward, day-patient</t>
  </si>
  <si>
    <t>d. other medical expense including: medicines, x-ray, test…</t>
  </si>
  <si>
    <t>Full refund</t>
  </si>
  <si>
    <t>Normal delivery or complications of pregnancy (limit per day):</t>
  </si>
  <si>
    <t>Caesarean:</t>
  </si>
  <si>
    <t>Pre-Natal check-up/year</t>
  </si>
  <si>
    <t>New born/year (excluding vaccination, screening tests and baby washing expenses)</t>
  </si>
  <si>
    <t>D- Out-patient Treatment following illness and accident</t>
  </si>
  <si>
    <t xml:space="preserve">Sub - limit </t>
  </si>
  <si>
    <t>(1) Maximum number of doctor visit per year</t>
  </si>
  <si>
    <t>No limit</t>
  </si>
  <si>
    <t>(2) Maximum limit per doctor visit</t>
  </si>
  <si>
    <t>(3) Physiotherapy treatment per day - Maximum 60 days/ year (should be instructed by an attending doctor and implemented in  hospitals)</t>
  </si>
  <si>
    <t>(4) Limit of indemnity for dental treatment per year</t>
  </si>
  <si>
    <t>Including Scaling Treatment up to</t>
  </si>
  <si>
    <t xml:space="preserve"> EXTENSIONS AND PREMIUM</t>
  </si>
  <si>
    <t>1. Geography limit</t>
  </si>
  <si>
    <t>Vietnam</t>
  </si>
  <si>
    <t>2. Waiting Period*</t>
  </si>
  <si>
    <t>Accident</t>
  </si>
  <si>
    <t>Illness</t>
  </si>
  <si>
    <t>30 days</t>
  </si>
  <si>
    <t>Pre-existing conditions &amp; special diseases</t>
  </si>
  <si>
    <t xml:space="preserve">365 days </t>
  </si>
  <si>
    <t>Maternity</t>
  </si>
  <si>
    <t>365 days</t>
  </si>
  <si>
    <t>Miscarriage</t>
  </si>
  <si>
    <t>90 days</t>
  </si>
  <si>
    <t>Death due to illness/sickness</t>
  </si>
  <si>
    <t>3. Additional Clauses</t>
  </si>
  <si>
    <t>Must be accompanied by an adult over 18 years old</t>
  </si>
  <si>
    <t>Apply a 10% co-payment for Outpatient benefits</t>
  </si>
  <si>
    <t>Assistance 24h/7days</t>
  </si>
  <si>
    <t>Claim management</t>
  </si>
  <si>
    <t>Direct billing - Cashless</t>
  </si>
  <si>
    <t>Inpatient and Outpatient</t>
  </si>
  <si>
    <t>4. Special conditions</t>
  </si>
  <si>
    <t>Athena Global Services</t>
  </si>
  <si>
    <t xml:space="preserve">      Insured under 5 years old</t>
  </si>
  <si>
    <t>Pregancy, childbirth</t>
  </si>
  <si>
    <t>Hospitalization and Surgical following Illness and accident</t>
  </si>
  <si>
    <t>Insured between 60 to 65 years old</t>
  </si>
  <si>
    <t>Premium loading 30%</t>
  </si>
  <si>
    <t>Premium loading 60%</t>
  </si>
  <si>
    <t>Annual Premium per person</t>
  </si>
  <si>
    <t>Athena Global Consulting - Insurance Consultant</t>
  </si>
  <si>
    <t xml:space="preserve">Website: www.athenaglobalconsulting.com </t>
  </si>
  <si>
    <t>C10, 5A street, Him Lam new urban area, Tan Hung ward, District 7, Ho Chi Minh City</t>
  </si>
  <si>
    <t xml:space="preserve">Office tel : (+84) 028 7300 53 79 - Email: info@athenaglobalconsulting.com </t>
  </si>
  <si>
    <t>The waiting period is waved after the first year of insurance:</t>
  </si>
  <si>
    <t xml:space="preserve">80 years old </t>
  </si>
  <si>
    <r>
      <t>(2) Surgical Operation</t>
    </r>
    <r>
      <rPr>
        <sz val="8"/>
        <rFont val="Arial"/>
        <family val="2"/>
      </rPr>
      <t xml:space="preserve">
 Sub-limit per Surgical Operation including day-surgery</t>
    </r>
  </si>
  <si>
    <r>
      <t>(3) Pre Hospitalization</t>
    </r>
    <r>
      <rPr>
        <sz val="8"/>
        <rFont val="Arial"/>
        <family val="2"/>
      </rPr>
      <t xml:space="preserve">
Pre-Hosp. Diagnostic Tests (within 30 days prior to the hospitalization). Not applied for Maternity</t>
    </r>
  </si>
  <si>
    <r>
      <t>(5) Home nursing</t>
    </r>
    <r>
      <rPr>
        <sz val="8"/>
        <rFont val="Arial"/>
        <family val="2"/>
      </rPr>
      <t xml:space="preserve"> following 
Hospital discharge (min. 7 days) - prescribed by a Physician  
Max. 15 days/year. Not applied for maternity</t>
    </r>
  </si>
  <si>
    <r>
      <t>(6) Daily allowance</t>
    </r>
    <r>
      <rPr>
        <sz val="8"/>
        <rFont val="Arial"/>
        <family val="2"/>
      </rPr>
      <t xml:space="preserve">
 (Maximum: 60 days/year). Not applied for maternity</t>
    </r>
  </si>
  <si>
    <r>
      <t xml:space="preserve">(7) Ambulance services within Vietnam </t>
    </r>
    <r>
      <rPr>
        <sz val="8"/>
        <rFont val="Arial"/>
        <family val="2"/>
      </rPr>
      <t>(excluding air service)</t>
    </r>
  </si>
  <si>
    <r>
      <t xml:space="preserve">(8) Burial Cost  </t>
    </r>
    <r>
      <rPr>
        <sz val="8"/>
        <rFont val="Arial"/>
        <family val="2"/>
      </rPr>
      <t>(in case of the insured person dies in the hospital)</t>
    </r>
  </si>
  <si>
    <t>(9) Maternity including pre natal check up expense:</t>
  </si>
  <si>
    <r>
      <t>(4) Post Hospitalization</t>
    </r>
    <r>
      <rPr>
        <sz val="8"/>
        <rFont val="Arial"/>
        <family val="2"/>
      </rPr>
      <t xml:space="preserve">
Post Hosp. Treatment (within 45 days after discharge). Not applied for maternity</t>
    </r>
  </si>
  <si>
    <t>30% co-payment applied at FV Hospital HCMC, Hanoi French Hospital (HFH), Vu Anh International hospital, Hanh Phuc Hospital Binh Duong, Vinmec Hospitals and Clinics</t>
  </si>
  <si>
    <t>10% co-payment applied at FV Hospital HCMC, Hanoi French Hospital (HFH), Vu Anh International hospital, Hanh Phuc Hospital Binh Duong, Vinmec Hospitals and Clinics</t>
  </si>
  <si>
    <t>Insured above 66 years 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</si>
</sst>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VND]\ #,##0"/>
    <numFmt numFmtId="165" formatCode="&quot;$&quot;#,##0.00"/>
  </numFmts>
  <fonts count="2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30"/>
      <color theme="3"/>
      <name val="Verdana"/>
      <family val="2"/>
    </font>
    <font>
      <b/>
      <sz val="10"/>
      <color theme="0"/>
      <name val="Arial"/>
      <family val="2"/>
    </font>
    <font>
      <b/>
      <u/>
      <sz val="6"/>
      <color theme="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0"/>
      <color rgb="FF222222"/>
      <name val="Arial"/>
      <family val="2"/>
    </font>
    <font>
      <b/>
      <sz val="9"/>
      <color theme="1"/>
      <name val="Arial"/>
      <family val="2"/>
    </font>
    <font>
      <b/>
      <sz val="12"/>
      <color theme="0"/>
      <name val="Verdana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u/>
      <sz val="9"/>
      <name val="Arial"/>
      <family val="2"/>
    </font>
    <font>
      <u/>
      <sz val="9"/>
      <color rgb="FFFF0000"/>
      <name val="Arial"/>
      <family val="2"/>
    </font>
    <font>
      <b/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7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theme="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7" borderId="3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right" vertical="center"/>
    </xf>
    <xf numFmtId="0" fontId="1" fillId="4" borderId="25" xfId="0" applyFont="1" applyFill="1" applyBorder="1" applyAlignment="1">
      <alignment vertical="center"/>
    </xf>
    <xf numFmtId="0" fontId="1" fillId="4" borderId="26" xfId="0" applyFont="1" applyFill="1" applyBorder="1" applyAlignment="1">
      <alignment vertical="center"/>
    </xf>
    <xf numFmtId="0" fontId="12" fillId="4" borderId="25" xfId="0" applyFont="1" applyFill="1" applyBorder="1" applyAlignment="1">
      <alignment vertical="center"/>
    </xf>
    <xf numFmtId="0" fontId="12" fillId="4" borderId="26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6" fillId="4" borderId="33" xfId="0" applyFont="1" applyFill="1" applyBorder="1" applyAlignment="1">
      <alignment horizontal="left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left" vertical="center" wrapText="1" indent="2"/>
    </xf>
    <xf numFmtId="0" fontId="10" fillId="7" borderId="40" xfId="0" applyFont="1" applyFill="1" applyBorder="1" applyAlignment="1">
      <alignment horizontal="left" vertical="center" wrapText="1" indent="4"/>
    </xf>
    <xf numFmtId="0" fontId="4" fillId="0" borderId="40" xfId="0" applyFont="1" applyBorder="1" applyAlignment="1">
      <alignment horizontal="left" vertical="center" indent="2"/>
    </xf>
    <xf numFmtId="0" fontId="3" fillId="3" borderId="22" xfId="0" applyFont="1" applyFill="1" applyBorder="1" applyAlignment="1">
      <alignment horizontal="center" vertical="center"/>
    </xf>
    <xf numFmtId="0" fontId="15" fillId="0" borderId="0" xfId="0" applyFont="1"/>
    <xf numFmtId="0" fontId="13" fillId="0" borderId="32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3" fillId="6" borderId="31" xfId="0" applyFont="1" applyFill="1" applyBorder="1" applyAlignment="1">
      <alignment horizontal="center" vertical="center" wrapText="1"/>
    </xf>
    <xf numFmtId="164" fontId="4" fillId="5" borderId="47" xfId="0" applyNumberFormat="1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vertical="center"/>
    </xf>
    <xf numFmtId="0" fontId="9" fillId="4" borderId="24" xfId="0" applyFont="1" applyFill="1" applyBorder="1" applyAlignment="1" applyProtection="1">
      <alignment horizontal="center" vertical="center"/>
    </xf>
    <xf numFmtId="164" fontId="20" fillId="7" borderId="3" xfId="0" applyNumberFormat="1" applyFont="1" applyFill="1" applyBorder="1" applyAlignment="1">
      <alignment horizontal="left" vertical="center" indent="4"/>
    </xf>
    <xf numFmtId="164" fontId="18" fillId="7" borderId="3" xfId="0" applyNumberFormat="1" applyFont="1" applyFill="1" applyBorder="1" applyAlignment="1">
      <alignment horizontal="center" vertical="center"/>
    </xf>
    <xf numFmtId="164" fontId="18" fillId="7" borderId="3" xfId="0" applyNumberFormat="1" applyFont="1" applyFill="1" applyBorder="1" applyAlignment="1">
      <alignment horizontal="center" vertical="center" wrapText="1"/>
    </xf>
    <xf numFmtId="164" fontId="18" fillId="7" borderId="6" xfId="0" applyNumberFormat="1" applyFont="1" applyFill="1" applyBorder="1" applyAlignment="1">
      <alignment horizontal="center" vertical="center"/>
    </xf>
    <xf numFmtId="164" fontId="18" fillId="7" borderId="4" xfId="0" applyNumberFormat="1" applyFont="1" applyFill="1" applyBorder="1" applyAlignment="1">
      <alignment horizontal="center" vertical="center"/>
    </xf>
    <xf numFmtId="164" fontId="18" fillId="7" borderId="5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19" fillId="7" borderId="40" xfId="0" applyFont="1" applyFill="1" applyBorder="1" applyAlignment="1">
      <alignment horizontal="left" vertical="center" indent="4"/>
    </xf>
    <xf numFmtId="164" fontId="19" fillId="7" borderId="3" xfId="0" applyNumberFormat="1" applyFont="1" applyFill="1" applyBorder="1" applyAlignment="1">
      <alignment horizontal="left" vertical="center" indent="4"/>
    </xf>
    <xf numFmtId="164" fontId="19" fillId="7" borderId="4" xfId="0" applyNumberFormat="1" applyFont="1" applyFill="1" applyBorder="1" applyAlignment="1">
      <alignment horizontal="left" vertical="center" indent="4"/>
    </xf>
    <xf numFmtId="0" fontId="21" fillId="7" borderId="40" xfId="0" applyFont="1" applyFill="1" applyBorder="1" applyAlignment="1">
      <alignment horizontal="left" vertical="center" wrapText="1" indent="4"/>
    </xf>
    <xf numFmtId="0" fontId="18" fillId="7" borderId="40" xfId="0" applyFont="1" applyFill="1" applyBorder="1" applyAlignment="1">
      <alignment horizontal="left" vertical="center" wrapText="1" indent="4"/>
    </xf>
    <xf numFmtId="0" fontId="18" fillId="7" borderId="41" xfId="0" applyFont="1" applyFill="1" applyBorder="1" applyAlignment="1">
      <alignment horizontal="left" vertical="center" wrapText="1" indent="4"/>
    </xf>
    <xf numFmtId="0" fontId="18" fillId="7" borderId="40" xfId="0" applyFont="1" applyFill="1" applyBorder="1" applyAlignment="1">
      <alignment horizontal="left" vertical="center" indent="4"/>
    </xf>
    <xf numFmtId="0" fontId="18" fillId="7" borderId="42" xfId="0" applyFont="1" applyFill="1" applyBorder="1" applyAlignment="1">
      <alignment horizontal="left" vertical="center" wrapText="1" indent="4"/>
    </xf>
    <xf numFmtId="164" fontId="18" fillId="7" borderId="43" xfId="0" applyNumberFormat="1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right" vertical="center"/>
    </xf>
    <xf numFmtId="0" fontId="26" fillId="2" borderId="2" xfId="0" applyFont="1" applyFill="1" applyBorder="1" applyAlignment="1">
      <alignment horizontal="left" vertical="center"/>
    </xf>
    <xf numFmtId="0" fontId="27" fillId="2" borderId="2" xfId="0" applyFont="1" applyFill="1" applyBorder="1" applyAlignment="1">
      <alignment horizontal="right" vertical="center"/>
    </xf>
    <xf numFmtId="0" fontId="18" fillId="0" borderId="17" xfId="0" applyFont="1" applyBorder="1" applyAlignment="1">
      <alignment horizontal="left" vertical="center" wrapText="1" indent="2"/>
    </xf>
    <xf numFmtId="0" fontId="18" fillId="0" borderId="30" xfId="0" applyFont="1" applyBorder="1" applyAlignment="1">
      <alignment horizontal="left" vertical="center" wrapText="1" indent="2"/>
    </xf>
    <xf numFmtId="0" fontId="18" fillId="0" borderId="17" xfId="0" applyFont="1" applyBorder="1" applyAlignment="1">
      <alignment horizontal="left" vertical="center" indent="2"/>
    </xf>
    <xf numFmtId="0" fontId="18" fillId="0" borderId="19" xfId="0" applyFont="1" applyBorder="1" applyAlignment="1">
      <alignment horizontal="left" vertical="center" wrapText="1" indent="2"/>
    </xf>
    <xf numFmtId="165" fontId="18" fillId="0" borderId="2" xfId="0" applyNumberFormat="1" applyFont="1" applyFill="1" applyBorder="1" applyAlignment="1">
      <alignment horizontal="center" vertical="center"/>
    </xf>
    <xf numFmtId="165" fontId="18" fillId="0" borderId="18" xfId="0" applyNumberFormat="1" applyFont="1" applyFill="1" applyBorder="1" applyAlignment="1">
      <alignment horizontal="center" vertical="center"/>
    </xf>
    <xf numFmtId="164" fontId="18" fillId="7" borderId="5" xfId="0" applyNumberFormat="1" applyFont="1" applyFill="1" applyBorder="1" applyAlignment="1">
      <alignment horizontal="center" vertical="center"/>
    </xf>
    <xf numFmtId="164" fontId="18" fillId="7" borderId="6" xfId="0" applyNumberFormat="1" applyFont="1" applyFill="1" applyBorder="1" applyAlignment="1">
      <alignment horizontal="center" vertical="center"/>
    </xf>
    <xf numFmtId="164" fontId="18" fillId="7" borderId="8" xfId="0" applyNumberFormat="1" applyFont="1" applyFill="1" applyBorder="1" applyAlignment="1">
      <alignment horizontal="center" vertical="center"/>
    </xf>
    <xf numFmtId="164" fontId="18" fillId="7" borderId="2" xfId="0" applyNumberFormat="1" applyFont="1" applyFill="1" applyBorder="1" applyAlignment="1">
      <alignment horizontal="center" vertical="center"/>
    </xf>
    <xf numFmtId="165" fontId="18" fillId="0" borderId="45" xfId="0" applyNumberFormat="1" applyFont="1" applyFill="1" applyBorder="1" applyAlignment="1">
      <alignment horizontal="center" vertical="center"/>
    </xf>
    <xf numFmtId="165" fontId="18" fillId="0" borderId="46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164" fontId="18" fillId="7" borderId="7" xfId="0" applyNumberFormat="1" applyFont="1" applyFill="1" applyBorder="1" applyAlignment="1">
      <alignment horizontal="center" vertical="center"/>
    </xf>
    <xf numFmtId="164" fontId="18" fillId="7" borderId="10" xfId="0" applyNumberFormat="1" applyFont="1" applyFill="1" applyBorder="1" applyAlignment="1">
      <alignment horizontal="center" vertical="center"/>
    </xf>
    <xf numFmtId="0" fontId="28" fillId="4" borderId="27" xfId="0" applyFont="1" applyFill="1" applyBorder="1" applyAlignment="1">
      <alignment horizontal="center" vertical="center"/>
    </xf>
    <xf numFmtId="0" fontId="28" fillId="4" borderId="28" xfId="0" applyFont="1" applyFill="1" applyBorder="1" applyAlignment="1">
      <alignment horizontal="center" vertical="center"/>
    </xf>
    <xf numFmtId="0" fontId="28" fillId="4" borderId="29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28" fillId="4" borderId="25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center" vertical="center"/>
    </xf>
    <xf numFmtId="0" fontId="28" fillId="4" borderId="2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7" fillId="8" borderId="25" xfId="0" applyFont="1" applyFill="1" applyBorder="1" applyAlignment="1">
      <alignment horizontal="center" vertical="center"/>
    </xf>
    <xf numFmtId="0" fontId="17" fillId="8" borderId="0" xfId="0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center" vertical="center"/>
    </xf>
    <xf numFmtId="165" fontId="18" fillId="0" borderId="8" xfId="0" applyNumberFormat="1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164" fontId="18" fillId="7" borderId="4" xfId="0" applyNumberFormat="1" applyFont="1" applyFill="1" applyBorder="1" applyAlignment="1">
      <alignment horizontal="center" vertical="center"/>
    </xf>
    <xf numFmtId="165" fontId="18" fillId="0" borderId="7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165" fontId="11" fillId="0" borderId="14" xfId="0" applyNumberFormat="1" applyFont="1" applyFill="1" applyBorder="1" applyAlignment="1">
      <alignment horizontal="left" vertical="center"/>
    </xf>
    <xf numFmtId="165" fontId="11" fillId="0" borderId="15" xfId="0" applyNumberFormat="1" applyFont="1" applyFill="1" applyBorder="1" applyAlignment="1">
      <alignment horizontal="left" vertical="center"/>
    </xf>
    <xf numFmtId="165" fontId="11" fillId="0" borderId="16" xfId="0" applyNumberFormat="1" applyFont="1" applyFill="1" applyBorder="1" applyAlignment="1">
      <alignment horizontal="left" vertical="center"/>
    </xf>
    <xf numFmtId="165" fontId="18" fillId="0" borderId="11" xfId="0" applyNumberFormat="1" applyFont="1" applyFill="1" applyBorder="1" applyAlignment="1">
      <alignment horizontal="center" vertical="center"/>
    </xf>
    <xf numFmtId="165" fontId="18" fillId="0" borderId="12" xfId="0" applyNumberFormat="1" applyFont="1" applyFill="1" applyBorder="1" applyAlignment="1">
      <alignment horizontal="center" vertical="center"/>
    </xf>
    <xf numFmtId="165" fontId="18" fillId="0" borderId="20" xfId="0" applyNumberFormat="1" applyFont="1" applyFill="1" applyBorder="1" applyAlignment="1">
      <alignment horizontal="center" vertical="center"/>
    </xf>
    <xf numFmtId="0" fontId="18" fillId="0" borderId="30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165" fontId="18" fillId="0" borderId="8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1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85622</xdr:rowOff>
    </xdr:from>
    <xdr:to>
      <xdr:col>1</xdr:col>
      <xdr:colOff>1065098</xdr:colOff>
      <xdr:row>0</xdr:row>
      <xdr:rowOff>681887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85622"/>
          <a:ext cx="1499438" cy="596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thenaglobalconsult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4"/>
  <sheetViews>
    <sheetView tabSelected="1" zoomScaleNormal="100" workbookViewId="0">
      <selection activeCell="G63" sqref="G63"/>
    </sheetView>
  </sheetViews>
  <sheetFormatPr defaultRowHeight="15" x14ac:dyDescent="0.25"/>
  <cols>
    <col min="2" max="2" width="56.5703125" bestFit="1" customWidth="1"/>
    <col min="3" max="7" width="16.28515625" customWidth="1"/>
    <col min="8" max="8" width="10.5703125" customWidth="1"/>
  </cols>
  <sheetData>
    <row r="1" spans="1:8" ht="60" customHeight="1" x14ac:dyDescent="0.25">
      <c r="A1" s="31"/>
      <c r="B1" s="81" t="s">
        <v>3</v>
      </c>
      <c r="C1" s="81"/>
      <c r="D1" s="81"/>
      <c r="E1" s="81"/>
      <c r="F1" s="81"/>
      <c r="G1" s="81"/>
      <c r="H1" s="32"/>
    </row>
    <row r="2" spans="1:8" x14ac:dyDescent="0.25">
      <c r="A2" s="82" t="s">
        <v>1</v>
      </c>
      <c r="B2" s="83"/>
      <c r="C2" s="83"/>
      <c r="D2" s="83"/>
      <c r="E2" s="83"/>
      <c r="F2" s="83"/>
      <c r="G2" s="83"/>
      <c r="H2" s="84"/>
    </row>
    <row r="3" spans="1:8" ht="15" customHeight="1" x14ac:dyDescent="0.25">
      <c r="A3" s="67" t="s">
        <v>4</v>
      </c>
      <c r="B3" s="68"/>
      <c r="C3" s="68"/>
      <c r="D3" s="68"/>
      <c r="E3" s="68"/>
      <c r="F3" s="68"/>
      <c r="G3" s="68"/>
      <c r="H3" s="69"/>
    </row>
    <row r="4" spans="1:8" ht="15" customHeight="1" x14ac:dyDescent="0.25">
      <c r="A4" s="8"/>
      <c r="B4" s="40" t="s">
        <v>5</v>
      </c>
      <c r="C4" s="39" t="s">
        <v>6</v>
      </c>
      <c r="D4" s="51"/>
      <c r="E4" s="52"/>
      <c r="F4" s="2"/>
      <c r="G4" s="2"/>
      <c r="H4" s="9"/>
    </row>
    <row r="5" spans="1:8" ht="15" customHeight="1" x14ac:dyDescent="0.25">
      <c r="A5" s="10"/>
      <c r="B5" s="41"/>
      <c r="C5" s="39" t="s">
        <v>7</v>
      </c>
      <c r="D5" s="53"/>
      <c r="E5" s="54"/>
      <c r="F5" s="7"/>
      <c r="G5" s="7"/>
      <c r="H5" s="11"/>
    </row>
    <row r="6" spans="1:8" ht="15" customHeight="1" x14ac:dyDescent="0.25">
      <c r="A6" s="10"/>
      <c r="B6" s="41"/>
      <c r="C6" s="39" t="s">
        <v>8</v>
      </c>
      <c r="D6" s="53"/>
      <c r="E6" s="54"/>
      <c r="F6" s="7"/>
      <c r="G6" s="7"/>
      <c r="H6" s="11"/>
    </row>
    <row r="7" spans="1:8" ht="15" customHeight="1" x14ac:dyDescent="0.25">
      <c r="A7" s="8"/>
      <c r="B7" s="40" t="s">
        <v>9</v>
      </c>
      <c r="C7" s="39" t="s">
        <v>74</v>
      </c>
      <c r="D7" s="39"/>
      <c r="E7" s="52"/>
      <c r="F7" s="2"/>
      <c r="G7" s="2"/>
      <c r="H7" s="9"/>
    </row>
    <row r="8" spans="1:8" ht="15" customHeight="1" x14ac:dyDescent="0.25">
      <c r="A8" s="8"/>
      <c r="B8" s="1"/>
      <c r="C8" s="1"/>
      <c r="D8" s="1"/>
      <c r="E8" s="2"/>
      <c r="F8" s="2"/>
      <c r="G8" s="2"/>
      <c r="H8" s="9"/>
    </row>
    <row r="9" spans="1:8" ht="15" customHeight="1" x14ac:dyDescent="0.25">
      <c r="A9" s="67" t="s">
        <v>10</v>
      </c>
      <c r="B9" s="68"/>
      <c r="C9" s="68"/>
      <c r="D9" s="68"/>
      <c r="E9" s="68"/>
      <c r="F9" s="68"/>
      <c r="G9" s="68"/>
      <c r="H9" s="69"/>
    </row>
    <row r="10" spans="1:8" ht="15" customHeight="1" x14ac:dyDescent="0.25">
      <c r="A10" s="8"/>
      <c r="B10" s="15"/>
      <c r="C10" s="15"/>
      <c r="D10" s="15"/>
      <c r="E10" s="15"/>
      <c r="F10" s="15"/>
      <c r="G10" s="15"/>
      <c r="H10" s="9"/>
    </row>
    <row r="11" spans="1:8" ht="15" customHeight="1" x14ac:dyDescent="0.25">
      <c r="A11" s="8"/>
      <c r="B11" s="16" t="s">
        <v>11</v>
      </c>
      <c r="C11" s="17" t="s">
        <v>12</v>
      </c>
      <c r="D11" s="18" t="s">
        <v>13</v>
      </c>
      <c r="E11" s="19" t="s">
        <v>14</v>
      </c>
      <c r="F11" s="20" t="s">
        <v>15</v>
      </c>
      <c r="G11" s="21" t="s">
        <v>2</v>
      </c>
      <c r="H11" s="9"/>
    </row>
    <row r="12" spans="1:8" ht="15" customHeight="1" x14ac:dyDescent="0.25">
      <c r="A12" s="8"/>
      <c r="B12" s="22" t="s">
        <v>16</v>
      </c>
      <c r="C12" s="5">
        <v>40000000</v>
      </c>
      <c r="D12" s="5">
        <v>60000000</v>
      </c>
      <c r="E12" s="5">
        <v>100000000</v>
      </c>
      <c r="F12" s="5">
        <v>150000000</v>
      </c>
      <c r="G12" s="5">
        <v>200000000</v>
      </c>
      <c r="H12" s="9"/>
    </row>
    <row r="13" spans="1:8" ht="15" customHeight="1" x14ac:dyDescent="0.25">
      <c r="A13" s="8"/>
      <c r="B13" s="22" t="s">
        <v>17</v>
      </c>
      <c r="C13" s="5">
        <f>C12/2</f>
        <v>20000000</v>
      </c>
      <c r="D13" s="5">
        <f t="shared" ref="D13:G13" si="0">D12/2</f>
        <v>30000000</v>
      </c>
      <c r="E13" s="5">
        <f t="shared" si="0"/>
        <v>50000000</v>
      </c>
      <c r="F13" s="5">
        <f t="shared" si="0"/>
        <v>75000000</v>
      </c>
      <c r="G13" s="5">
        <f t="shared" si="0"/>
        <v>100000000</v>
      </c>
      <c r="H13" s="9"/>
    </row>
    <row r="14" spans="1:8" ht="26.45" customHeight="1" x14ac:dyDescent="0.25">
      <c r="A14" s="8"/>
      <c r="B14" s="22" t="s">
        <v>18</v>
      </c>
      <c r="C14" s="5">
        <f>C12</f>
        <v>40000000</v>
      </c>
      <c r="D14" s="5">
        <f t="shared" ref="D14:G14" si="1">D12</f>
        <v>60000000</v>
      </c>
      <c r="E14" s="5">
        <f t="shared" si="1"/>
        <v>100000000</v>
      </c>
      <c r="F14" s="5">
        <f t="shared" si="1"/>
        <v>150000000</v>
      </c>
      <c r="G14" s="5">
        <f t="shared" si="1"/>
        <v>200000000</v>
      </c>
      <c r="H14" s="9"/>
    </row>
    <row r="15" spans="1:8" ht="15" customHeight="1" x14ac:dyDescent="0.25">
      <c r="A15" s="8"/>
      <c r="B15" s="42" t="s">
        <v>19</v>
      </c>
      <c r="C15" s="43"/>
      <c r="D15" s="44"/>
      <c r="E15" s="44"/>
      <c r="F15" s="43"/>
      <c r="G15" s="33"/>
      <c r="H15" s="9"/>
    </row>
    <row r="16" spans="1:8" ht="15" customHeight="1" x14ac:dyDescent="0.25">
      <c r="A16" s="8"/>
      <c r="B16" s="45" t="s">
        <v>20</v>
      </c>
      <c r="C16" s="70">
        <f>C14*5%</f>
        <v>2000000</v>
      </c>
      <c r="D16" s="70">
        <f t="shared" ref="D16:G16" si="2">D14*5%</f>
        <v>3000000</v>
      </c>
      <c r="E16" s="70">
        <f t="shared" si="2"/>
        <v>5000000</v>
      </c>
      <c r="F16" s="61">
        <f t="shared" si="2"/>
        <v>7500000</v>
      </c>
      <c r="G16" s="61">
        <f t="shared" si="2"/>
        <v>10000000</v>
      </c>
      <c r="H16" s="9"/>
    </row>
    <row r="17" spans="1:8" ht="15" customHeight="1" x14ac:dyDescent="0.25">
      <c r="A17" s="8"/>
      <c r="B17" s="46" t="s">
        <v>21</v>
      </c>
      <c r="C17" s="71"/>
      <c r="D17" s="71"/>
      <c r="E17" s="71"/>
      <c r="F17" s="62"/>
      <c r="G17" s="62"/>
      <c r="H17" s="9"/>
    </row>
    <row r="18" spans="1:8" ht="15" customHeight="1" x14ac:dyDescent="0.25">
      <c r="A18" s="8"/>
      <c r="B18" s="46" t="s">
        <v>22</v>
      </c>
      <c r="C18" s="43" t="s">
        <v>23</v>
      </c>
      <c r="D18" s="44"/>
      <c r="E18" s="44"/>
      <c r="F18" s="43"/>
      <c r="G18" s="33"/>
      <c r="H18" s="9"/>
    </row>
    <row r="19" spans="1:8" ht="15" customHeight="1" x14ac:dyDescent="0.25">
      <c r="A19" s="8"/>
      <c r="B19" s="46" t="s">
        <v>24</v>
      </c>
      <c r="C19" s="61">
        <f>C14*3%</f>
        <v>1200000</v>
      </c>
      <c r="D19" s="61">
        <f t="shared" ref="D19:G19" si="3">D14*3%</f>
        <v>1800000</v>
      </c>
      <c r="E19" s="61">
        <f t="shared" si="3"/>
        <v>3000000</v>
      </c>
      <c r="F19" s="61">
        <f t="shared" si="3"/>
        <v>4500000</v>
      </c>
      <c r="G19" s="61">
        <f t="shared" si="3"/>
        <v>6000000</v>
      </c>
      <c r="H19" s="9"/>
    </row>
    <row r="20" spans="1:8" ht="15" customHeight="1" x14ac:dyDescent="0.25">
      <c r="A20" s="8"/>
      <c r="B20" s="46" t="s">
        <v>25</v>
      </c>
      <c r="C20" s="62"/>
      <c r="D20" s="62"/>
      <c r="E20" s="62"/>
      <c r="F20" s="62"/>
      <c r="G20" s="62"/>
      <c r="H20" s="9"/>
    </row>
    <row r="21" spans="1:8" ht="22.5" x14ac:dyDescent="0.25">
      <c r="A21" s="8"/>
      <c r="B21" s="45" t="s">
        <v>75</v>
      </c>
      <c r="C21" s="63" t="s">
        <v>26</v>
      </c>
      <c r="D21" s="64"/>
      <c r="E21" s="64"/>
      <c r="F21" s="64"/>
      <c r="G21" s="94"/>
      <c r="H21" s="9"/>
    </row>
    <row r="22" spans="1:8" ht="33.75" x14ac:dyDescent="0.25">
      <c r="A22" s="8"/>
      <c r="B22" s="45" t="s">
        <v>76</v>
      </c>
      <c r="C22" s="35">
        <f>C16</f>
        <v>2000000</v>
      </c>
      <c r="D22" s="35">
        <f>D16</f>
        <v>3000000</v>
      </c>
      <c r="E22" s="35">
        <f>E16</f>
        <v>5000000</v>
      </c>
      <c r="F22" s="35">
        <f>F16</f>
        <v>7500000</v>
      </c>
      <c r="G22" s="35">
        <f>G16</f>
        <v>10000000</v>
      </c>
      <c r="H22" s="9"/>
    </row>
    <row r="23" spans="1:8" ht="33.75" x14ac:dyDescent="0.25">
      <c r="A23" s="8"/>
      <c r="B23" s="45" t="s">
        <v>82</v>
      </c>
      <c r="C23" s="36">
        <f>C22</f>
        <v>2000000</v>
      </c>
      <c r="D23" s="36">
        <f t="shared" ref="D23:G23" si="4">D22</f>
        <v>3000000</v>
      </c>
      <c r="E23" s="36">
        <f t="shared" si="4"/>
        <v>5000000</v>
      </c>
      <c r="F23" s="36">
        <f t="shared" si="4"/>
        <v>7500000</v>
      </c>
      <c r="G23" s="36">
        <f t="shared" si="4"/>
        <v>10000000</v>
      </c>
      <c r="H23" s="9"/>
    </row>
    <row r="24" spans="1:8" ht="33.75" x14ac:dyDescent="0.25">
      <c r="A24" s="8"/>
      <c r="B24" s="45" t="s">
        <v>77</v>
      </c>
      <c r="C24" s="35">
        <f>C22/2</f>
        <v>1000000</v>
      </c>
      <c r="D24" s="35">
        <f t="shared" ref="D24:G24" si="5">D22/2</f>
        <v>1500000</v>
      </c>
      <c r="E24" s="35">
        <f t="shared" si="5"/>
        <v>2500000</v>
      </c>
      <c r="F24" s="35">
        <f t="shared" si="5"/>
        <v>3750000</v>
      </c>
      <c r="G24" s="35">
        <f t="shared" si="5"/>
        <v>5000000</v>
      </c>
      <c r="H24" s="9"/>
    </row>
    <row r="25" spans="1:8" ht="22.5" x14ac:dyDescent="0.25">
      <c r="A25" s="8"/>
      <c r="B25" s="45" t="s">
        <v>78</v>
      </c>
      <c r="C25" s="34">
        <f>C14*0.1%</f>
        <v>40000</v>
      </c>
      <c r="D25" s="34">
        <f>D14*0.1%</f>
        <v>60000</v>
      </c>
      <c r="E25" s="34">
        <f>E14*0.1%</f>
        <v>100000</v>
      </c>
      <c r="F25" s="34">
        <f>F14*0.1%</f>
        <v>150000</v>
      </c>
      <c r="G25" s="34">
        <f>G14*0.1%</f>
        <v>200000</v>
      </c>
      <c r="H25" s="9"/>
    </row>
    <row r="26" spans="1:8" ht="15" customHeight="1" x14ac:dyDescent="0.25">
      <c r="A26" s="8"/>
      <c r="B26" s="45" t="s">
        <v>79</v>
      </c>
      <c r="C26" s="63" t="s">
        <v>26</v>
      </c>
      <c r="D26" s="64"/>
      <c r="E26" s="64"/>
      <c r="F26" s="64"/>
      <c r="G26" s="94"/>
      <c r="H26" s="9"/>
    </row>
    <row r="27" spans="1:8" ht="15" customHeight="1" x14ac:dyDescent="0.25">
      <c r="A27" s="8"/>
      <c r="B27" s="45" t="s">
        <v>80</v>
      </c>
      <c r="C27" s="34">
        <f>C19</f>
        <v>1200000</v>
      </c>
      <c r="D27" s="34">
        <f>D19</f>
        <v>1800000</v>
      </c>
      <c r="E27" s="34">
        <f>E19</f>
        <v>3000000</v>
      </c>
      <c r="F27" s="34">
        <f>F19</f>
        <v>4500000</v>
      </c>
      <c r="G27" s="34">
        <f>G19</f>
        <v>6000000</v>
      </c>
      <c r="H27" s="9"/>
    </row>
    <row r="28" spans="1:8" ht="15" customHeight="1" x14ac:dyDescent="0.25">
      <c r="A28" s="8"/>
      <c r="B28" s="23" t="s">
        <v>81</v>
      </c>
      <c r="C28" s="6">
        <v>15000000</v>
      </c>
      <c r="D28" s="6">
        <v>20000000</v>
      </c>
      <c r="E28" s="6">
        <v>25000000</v>
      </c>
      <c r="F28" s="6">
        <v>30000000</v>
      </c>
      <c r="G28" s="6">
        <v>40000000</v>
      </c>
      <c r="H28" s="9"/>
    </row>
    <row r="29" spans="1:8" ht="15" customHeight="1" x14ac:dyDescent="0.25">
      <c r="A29" s="8"/>
      <c r="B29" s="46" t="s">
        <v>27</v>
      </c>
      <c r="C29" s="34">
        <f>C16</f>
        <v>2000000</v>
      </c>
      <c r="D29" s="34">
        <f>D16</f>
        <v>3000000</v>
      </c>
      <c r="E29" s="34">
        <f>E16</f>
        <v>5000000</v>
      </c>
      <c r="F29" s="34">
        <f>F16</f>
        <v>7500000</v>
      </c>
      <c r="G29" s="34">
        <f>G16</f>
        <v>10000000</v>
      </c>
      <c r="H29" s="9"/>
    </row>
    <row r="30" spans="1:8" ht="15" customHeight="1" x14ac:dyDescent="0.25">
      <c r="A30" s="8"/>
      <c r="B30" s="47" t="s">
        <v>28</v>
      </c>
      <c r="C30" s="63" t="str">
        <f>C21</f>
        <v>Full refund</v>
      </c>
      <c r="D30" s="64"/>
      <c r="E30" s="64"/>
      <c r="F30" s="64"/>
      <c r="G30" s="94"/>
      <c r="H30" s="9"/>
    </row>
    <row r="31" spans="1:8" ht="15" customHeight="1" x14ac:dyDescent="0.25">
      <c r="A31" s="8"/>
      <c r="B31" s="47" t="s">
        <v>29</v>
      </c>
      <c r="C31" s="34">
        <f>C29/2</f>
        <v>1000000</v>
      </c>
      <c r="D31" s="34">
        <f t="shared" ref="D31:G31" si="6">D29/2</f>
        <v>1500000</v>
      </c>
      <c r="E31" s="34">
        <f t="shared" si="6"/>
        <v>2500000</v>
      </c>
      <c r="F31" s="34">
        <f t="shared" si="6"/>
        <v>3750000</v>
      </c>
      <c r="G31" s="34">
        <f t="shared" si="6"/>
        <v>5000000</v>
      </c>
      <c r="H31" s="9"/>
    </row>
    <row r="32" spans="1:8" ht="22.5" x14ac:dyDescent="0.25">
      <c r="A32" s="8"/>
      <c r="B32" s="47" t="s">
        <v>30</v>
      </c>
      <c r="C32" s="34">
        <f>C28*1%</f>
        <v>150000</v>
      </c>
      <c r="D32" s="34">
        <f t="shared" ref="D32:G32" si="7">D28*1%</f>
        <v>200000</v>
      </c>
      <c r="E32" s="34">
        <f t="shared" si="7"/>
        <v>250000</v>
      </c>
      <c r="F32" s="34">
        <f t="shared" si="7"/>
        <v>300000</v>
      </c>
      <c r="G32" s="34">
        <f t="shared" si="7"/>
        <v>400000</v>
      </c>
      <c r="H32" s="9"/>
    </row>
    <row r="33" spans="1:8" ht="15" customHeight="1" x14ac:dyDescent="0.25">
      <c r="A33" s="8"/>
      <c r="B33" s="24" t="s">
        <v>31</v>
      </c>
      <c r="C33" s="5">
        <f>C14*10%</f>
        <v>4000000</v>
      </c>
      <c r="D33" s="5">
        <f>D14*10%</f>
        <v>6000000</v>
      </c>
      <c r="E33" s="5">
        <f>E14*10%</f>
        <v>10000000</v>
      </c>
      <c r="F33" s="5">
        <f>F14*10%</f>
        <v>15000000</v>
      </c>
      <c r="G33" s="5">
        <f>G14*10%</f>
        <v>20000000</v>
      </c>
      <c r="H33" s="9"/>
    </row>
    <row r="34" spans="1:8" ht="15" customHeight="1" x14ac:dyDescent="0.25">
      <c r="A34" s="8"/>
      <c r="B34" s="42" t="s">
        <v>32</v>
      </c>
      <c r="C34" s="43"/>
      <c r="D34" s="44"/>
      <c r="E34" s="44"/>
      <c r="F34" s="43"/>
      <c r="G34" s="43"/>
      <c r="H34" s="9"/>
    </row>
    <row r="35" spans="1:8" ht="15" customHeight="1" x14ac:dyDescent="0.25">
      <c r="A35" s="8"/>
      <c r="B35" s="48" t="s">
        <v>33</v>
      </c>
      <c r="C35" s="63" t="s">
        <v>34</v>
      </c>
      <c r="D35" s="64"/>
      <c r="E35" s="64"/>
      <c r="F35" s="64"/>
      <c r="G35" s="94"/>
      <c r="H35" s="9"/>
    </row>
    <row r="36" spans="1:8" ht="15" customHeight="1" x14ac:dyDescent="0.25">
      <c r="A36" s="8"/>
      <c r="B36" s="48" t="s">
        <v>35</v>
      </c>
      <c r="C36" s="34">
        <f t="shared" ref="C36:G36" si="8">C33*20%</f>
        <v>800000</v>
      </c>
      <c r="D36" s="37">
        <f t="shared" si="8"/>
        <v>1200000</v>
      </c>
      <c r="E36" s="34">
        <f t="shared" si="8"/>
        <v>2000000</v>
      </c>
      <c r="F36" s="34">
        <f t="shared" si="8"/>
        <v>3000000</v>
      </c>
      <c r="G36" s="34">
        <f t="shared" si="8"/>
        <v>4000000</v>
      </c>
      <c r="H36" s="9"/>
    </row>
    <row r="37" spans="1:8" ht="22.5" x14ac:dyDescent="0.25">
      <c r="A37" s="8"/>
      <c r="B37" s="46" t="s">
        <v>36</v>
      </c>
      <c r="C37" s="34">
        <f>C36*10%</f>
        <v>80000</v>
      </c>
      <c r="D37" s="34">
        <f t="shared" ref="D37:G37" si="9">D36*10%</f>
        <v>120000</v>
      </c>
      <c r="E37" s="34">
        <f t="shared" si="9"/>
        <v>200000</v>
      </c>
      <c r="F37" s="34">
        <f t="shared" si="9"/>
        <v>300000</v>
      </c>
      <c r="G37" s="34">
        <f t="shared" si="9"/>
        <v>400000</v>
      </c>
      <c r="H37" s="9"/>
    </row>
    <row r="38" spans="1:8" ht="15" customHeight="1" x14ac:dyDescent="0.25">
      <c r="A38" s="8"/>
      <c r="B38" s="47" t="s">
        <v>37</v>
      </c>
      <c r="C38" s="38">
        <f>C36</f>
        <v>800000</v>
      </c>
      <c r="D38" s="38">
        <f t="shared" ref="D38:G38" si="10">D36</f>
        <v>1200000</v>
      </c>
      <c r="E38" s="38">
        <f t="shared" si="10"/>
        <v>2000000</v>
      </c>
      <c r="F38" s="38">
        <f t="shared" si="10"/>
        <v>3000000</v>
      </c>
      <c r="G38" s="38">
        <f t="shared" si="10"/>
        <v>4000000</v>
      </c>
      <c r="H38" s="9"/>
    </row>
    <row r="39" spans="1:8" ht="15" customHeight="1" x14ac:dyDescent="0.25">
      <c r="A39" s="8"/>
      <c r="B39" s="49" t="s">
        <v>38</v>
      </c>
      <c r="C39" s="50">
        <f>C38*0.5</f>
        <v>400000</v>
      </c>
      <c r="D39" s="50">
        <f t="shared" ref="D39:E39" si="11">D38*0.5</f>
        <v>600000</v>
      </c>
      <c r="E39" s="50">
        <f t="shared" si="11"/>
        <v>1000000</v>
      </c>
      <c r="F39" s="50">
        <f>F38*0.5</f>
        <v>1500000</v>
      </c>
      <c r="G39" s="50">
        <f>G38*0.5</f>
        <v>2000000</v>
      </c>
      <c r="H39" s="9"/>
    </row>
    <row r="40" spans="1:8" ht="15" customHeight="1" thickBot="1" x14ac:dyDescent="0.3">
      <c r="A40" s="8"/>
      <c r="B40" s="86" t="s">
        <v>39</v>
      </c>
      <c r="C40" s="87"/>
      <c r="D40" s="87"/>
      <c r="E40" s="87"/>
      <c r="F40" s="87"/>
      <c r="G40" s="87"/>
      <c r="H40" s="9"/>
    </row>
    <row r="41" spans="1:8" ht="15" customHeight="1" thickBot="1" x14ac:dyDescent="0.3">
      <c r="A41" s="8"/>
      <c r="B41" s="13" t="s">
        <v>40</v>
      </c>
      <c r="C41" s="88" t="s">
        <v>41</v>
      </c>
      <c r="D41" s="89"/>
      <c r="E41" s="89"/>
      <c r="F41" s="89"/>
      <c r="G41" s="90"/>
      <c r="H41" s="9"/>
    </row>
    <row r="42" spans="1:8" ht="15" customHeight="1" x14ac:dyDescent="0.25">
      <c r="A42" s="8"/>
      <c r="B42" s="14" t="s">
        <v>42</v>
      </c>
      <c r="C42" s="91" t="s">
        <v>73</v>
      </c>
      <c r="D42" s="92"/>
      <c r="E42" s="92"/>
      <c r="F42" s="92"/>
      <c r="G42" s="93"/>
      <c r="H42" s="9"/>
    </row>
    <row r="43" spans="1:8" ht="15" customHeight="1" x14ac:dyDescent="0.25">
      <c r="A43" s="8"/>
      <c r="B43" s="57" t="s">
        <v>43</v>
      </c>
      <c r="C43" s="85" t="s">
        <v>0</v>
      </c>
      <c r="D43" s="59"/>
      <c r="E43" s="59"/>
      <c r="F43" s="59"/>
      <c r="G43" s="60"/>
      <c r="H43" s="9"/>
    </row>
    <row r="44" spans="1:8" ht="15" customHeight="1" x14ac:dyDescent="0.25">
      <c r="A44" s="8"/>
      <c r="B44" s="57" t="s">
        <v>44</v>
      </c>
      <c r="C44" s="85" t="s">
        <v>45</v>
      </c>
      <c r="D44" s="59"/>
      <c r="E44" s="59"/>
      <c r="F44" s="59"/>
      <c r="G44" s="60"/>
      <c r="H44" s="9"/>
    </row>
    <row r="45" spans="1:8" ht="15" customHeight="1" x14ac:dyDescent="0.25">
      <c r="A45" s="8"/>
      <c r="B45" s="55" t="s">
        <v>46</v>
      </c>
      <c r="C45" s="85" t="s">
        <v>47</v>
      </c>
      <c r="D45" s="59"/>
      <c r="E45" s="59"/>
      <c r="F45" s="59"/>
      <c r="G45" s="60"/>
      <c r="H45" s="9"/>
    </row>
    <row r="46" spans="1:8" ht="15" customHeight="1" x14ac:dyDescent="0.25">
      <c r="A46" s="8"/>
      <c r="B46" s="55" t="s">
        <v>48</v>
      </c>
      <c r="C46" s="85" t="s">
        <v>49</v>
      </c>
      <c r="D46" s="59"/>
      <c r="E46" s="59"/>
      <c r="F46" s="59"/>
      <c r="G46" s="60"/>
      <c r="H46" s="9"/>
    </row>
    <row r="47" spans="1:8" ht="15" customHeight="1" x14ac:dyDescent="0.25">
      <c r="A47" s="8"/>
      <c r="B47" s="57" t="s">
        <v>50</v>
      </c>
      <c r="C47" s="85" t="s">
        <v>51</v>
      </c>
      <c r="D47" s="59"/>
      <c r="E47" s="59"/>
      <c r="F47" s="59"/>
      <c r="G47" s="60"/>
      <c r="H47" s="9"/>
    </row>
    <row r="48" spans="1:8" ht="15" customHeight="1" thickBot="1" x14ac:dyDescent="0.3">
      <c r="A48" s="10"/>
      <c r="B48" s="58" t="s">
        <v>52</v>
      </c>
      <c r="C48" s="102" t="s">
        <v>49</v>
      </c>
      <c r="D48" s="103"/>
      <c r="E48" s="103"/>
      <c r="F48" s="103"/>
      <c r="G48" s="104"/>
      <c r="H48" s="11"/>
    </row>
    <row r="49" spans="1:8" ht="15" customHeight="1" x14ac:dyDescent="0.25">
      <c r="A49" s="8"/>
      <c r="B49" s="28" t="s">
        <v>53</v>
      </c>
      <c r="C49" s="99"/>
      <c r="D49" s="100"/>
      <c r="E49" s="100"/>
      <c r="F49" s="100"/>
      <c r="G49" s="101"/>
      <c r="H49" s="9"/>
    </row>
    <row r="50" spans="1:8" ht="15" customHeight="1" x14ac:dyDescent="0.25">
      <c r="A50" s="8"/>
      <c r="B50" s="55" t="s">
        <v>56</v>
      </c>
      <c r="C50" s="85" t="s">
        <v>61</v>
      </c>
      <c r="D50" s="59"/>
      <c r="E50" s="59"/>
      <c r="F50" s="59"/>
      <c r="G50" s="60"/>
      <c r="H50" s="9"/>
    </row>
    <row r="51" spans="1:8" ht="15" customHeight="1" x14ac:dyDescent="0.25">
      <c r="A51" s="8"/>
      <c r="B51" s="55" t="s">
        <v>57</v>
      </c>
      <c r="C51" s="85" t="s">
        <v>61</v>
      </c>
      <c r="D51" s="59"/>
      <c r="E51" s="59"/>
      <c r="F51" s="59"/>
      <c r="G51" s="60"/>
      <c r="H51" s="9"/>
    </row>
    <row r="52" spans="1:8" ht="15" customHeight="1" thickBot="1" x14ac:dyDescent="0.3">
      <c r="A52" s="8"/>
      <c r="B52" s="56" t="s">
        <v>58</v>
      </c>
      <c r="C52" s="95" t="s">
        <v>59</v>
      </c>
      <c r="D52" s="65"/>
      <c r="E52" s="65"/>
      <c r="F52" s="65"/>
      <c r="G52" s="66"/>
      <c r="H52" s="9"/>
    </row>
    <row r="53" spans="1:8" ht="15" customHeight="1" x14ac:dyDescent="0.25">
      <c r="A53" s="8"/>
      <c r="B53" s="28" t="s">
        <v>60</v>
      </c>
      <c r="C53" s="99"/>
      <c r="D53" s="100"/>
      <c r="E53" s="100"/>
      <c r="F53" s="100"/>
      <c r="G53" s="101"/>
      <c r="H53" s="9"/>
    </row>
    <row r="54" spans="1:8" ht="15" customHeight="1" x14ac:dyDescent="0.25">
      <c r="A54" s="8"/>
      <c r="B54" s="105" t="s">
        <v>62</v>
      </c>
      <c r="C54" s="85" t="s">
        <v>66</v>
      </c>
      <c r="D54" s="59"/>
      <c r="E54" s="59"/>
      <c r="F54" s="59"/>
      <c r="G54" s="60"/>
      <c r="H54" s="9"/>
    </row>
    <row r="55" spans="1:8" ht="15" customHeight="1" x14ac:dyDescent="0.25">
      <c r="A55" s="8"/>
      <c r="B55" s="106"/>
      <c r="C55" s="85" t="s">
        <v>54</v>
      </c>
      <c r="D55" s="59"/>
      <c r="E55" s="59"/>
      <c r="F55" s="59"/>
      <c r="G55" s="60"/>
      <c r="H55" s="9"/>
    </row>
    <row r="56" spans="1:8" ht="15" customHeight="1" x14ac:dyDescent="0.25">
      <c r="A56" s="8"/>
      <c r="B56" s="106"/>
      <c r="C56" s="85" t="s">
        <v>55</v>
      </c>
      <c r="D56" s="59"/>
      <c r="E56" s="59"/>
      <c r="F56" s="59"/>
      <c r="G56" s="60"/>
      <c r="H56" s="9"/>
    </row>
    <row r="57" spans="1:8" ht="27" customHeight="1" x14ac:dyDescent="0.25">
      <c r="A57" s="8"/>
      <c r="B57" s="55" t="s">
        <v>63</v>
      </c>
      <c r="C57" s="107" t="s">
        <v>83</v>
      </c>
      <c r="D57" s="108"/>
      <c r="E57" s="108"/>
      <c r="F57" s="108"/>
      <c r="G57" s="109"/>
      <c r="H57" s="9"/>
    </row>
    <row r="58" spans="1:8" ht="25.15" customHeight="1" x14ac:dyDescent="0.25">
      <c r="A58" s="8"/>
      <c r="B58" s="55" t="s">
        <v>64</v>
      </c>
      <c r="C58" s="107" t="s">
        <v>84</v>
      </c>
      <c r="D58" s="108"/>
      <c r="E58" s="108"/>
      <c r="F58" s="108"/>
      <c r="G58" s="109"/>
      <c r="H58" s="9"/>
    </row>
    <row r="59" spans="1:8" ht="15" customHeight="1" x14ac:dyDescent="0.25">
      <c r="A59" s="8"/>
      <c r="B59" s="55" t="s">
        <v>65</v>
      </c>
      <c r="C59" s="85" t="s">
        <v>66</v>
      </c>
      <c r="D59" s="59"/>
      <c r="E59" s="59"/>
      <c r="F59" s="59"/>
      <c r="G59" s="60"/>
      <c r="H59" s="9"/>
    </row>
    <row r="60" spans="1:8" ht="15" customHeight="1" x14ac:dyDescent="0.25">
      <c r="A60" s="8"/>
      <c r="B60" s="55" t="s">
        <v>85</v>
      </c>
      <c r="C60" s="85" t="s">
        <v>67</v>
      </c>
      <c r="D60" s="59"/>
      <c r="E60" s="59"/>
      <c r="F60" s="59"/>
      <c r="G60" s="60"/>
      <c r="H60" s="9"/>
    </row>
    <row r="61" spans="1:8" ht="5.45" customHeight="1" thickBot="1" x14ac:dyDescent="0.3">
      <c r="A61" s="10"/>
      <c r="B61" s="27"/>
      <c r="C61" s="96"/>
      <c r="D61" s="97"/>
      <c r="E61" s="97"/>
      <c r="F61" s="97"/>
      <c r="G61" s="98"/>
      <c r="H61" s="11"/>
    </row>
    <row r="62" spans="1:8" ht="15" customHeight="1" x14ac:dyDescent="0.25">
      <c r="A62" s="8"/>
      <c r="B62" s="25" t="s">
        <v>15</v>
      </c>
      <c r="C62" s="3" t="str">
        <f>C11</f>
        <v>Essential</v>
      </c>
      <c r="D62" s="3" t="str">
        <f>D11</f>
        <v>Advanced</v>
      </c>
      <c r="E62" s="3" t="str">
        <f>E11</f>
        <v>Privilege</v>
      </c>
      <c r="F62" s="3" t="str">
        <f>F11</f>
        <v>Premium</v>
      </c>
      <c r="G62" s="3" t="str">
        <f>G11</f>
        <v>VIP</v>
      </c>
      <c r="H62" s="9"/>
    </row>
    <row r="63" spans="1:8" ht="15" customHeight="1" x14ac:dyDescent="0.25">
      <c r="A63" s="8"/>
      <c r="B63" s="29" t="s">
        <v>68</v>
      </c>
      <c r="C63" s="30">
        <v>3990500</v>
      </c>
      <c r="D63" s="30">
        <v>5962750</v>
      </c>
      <c r="E63" s="30">
        <v>8510000</v>
      </c>
      <c r="F63" s="30">
        <v>11827750</v>
      </c>
      <c r="G63" s="30">
        <v>14266900</v>
      </c>
      <c r="H63" s="9"/>
    </row>
    <row r="64" spans="1:8" ht="15" customHeight="1" x14ac:dyDescent="0.25">
      <c r="A64" s="8"/>
      <c r="B64" s="12"/>
      <c r="C64" s="4"/>
      <c r="D64" s="4"/>
      <c r="E64" s="4"/>
      <c r="F64" s="4"/>
      <c r="G64" s="4"/>
      <c r="H64" s="9"/>
    </row>
    <row r="65" spans="1:8" x14ac:dyDescent="0.25">
      <c r="A65" s="75" t="s">
        <v>69</v>
      </c>
      <c r="B65" s="76"/>
      <c r="C65" s="76"/>
      <c r="D65" s="76"/>
      <c r="E65" s="76"/>
      <c r="F65" s="76"/>
      <c r="G65" s="76"/>
      <c r="H65" s="77"/>
    </row>
    <row r="66" spans="1:8" x14ac:dyDescent="0.25">
      <c r="A66" s="78" t="s">
        <v>71</v>
      </c>
      <c r="B66" s="79"/>
      <c r="C66" s="79"/>
      <c r="D66" s="79"/>
      <c r="E66" s="79"/>
      <c r="F66" s="79"/>
      <c r="G66" s="79"/>
      <c r="H66" s="80"/>
    </row>
    <row r="67" spans="1:8" x14ac:dyDescent="0.25">
      <c r="A67" s="78" t="s">
        <v>72</v>
      </c>
      <c r="B67" s="79"/>
      <c r="C67" s="79"/>
      <c r="D67" s="79"/>
      <c r="E67" s="79"/>
      <c r="F67" s="79"/>
      <c r="G67" s="79"/>
      <c r="H67" s="80"/>
    </row>
    <row r="68" spans="1:8" ht="15.75" thickBot="1" x14ac:dyDescent="0.3">
      <c r="A68" s="72" t="s">
        <v>70</v>
      </c>
      <c r="B68" s="73"/>
      <c r="C68" s="73"/>
      <c r="D68" s="73"/>
      <c r="E68" s="73"/>
      <c r="F68" s="73"/>
      <c r="G68" s="73"/>
      <c r="H68" s="74"/>
    </row>
    <row r="69" spans="1:8" x14ac:dyDescent="0.25">
      <c r="C69" s="26"/>
    </row>
    <row r="70" spans="1:8" x14ac:dyDescent="0.25">
      <c r="C70" s="26"/>
    </row>
    <row r="71" spans="1:8" x14ac:dyDescent="0.25">
      <c r="C71" s="26"/>
    </row>
    <row r="72" spans="1:8" x14ac:dyDescent="0.25">
      <c r="C72" s="26"/>
    </row>
    <row r="73" spans="1:8" x14ac:dyDescent="0.25">
      <c r="C73" s="26"/>
    </row>
    <row r="74" spans="1:8" x14ac:dyDescent="0.25">
      <c r="C74" s="26"/>
    </row>
  </sheetData>
  <sheetProtection algorithmName="SHA-512" hashValue="OuYx12cXWXFxxWQv0vTS8fMWRR5GUxTzTKbT1qsrvUT9RezUGbNFUWfdnbOHC9tNVQ+Cqco9PxzU2Oot0qc+Kw==" saltValue="/NbF0E5uZXshuCt0scahbg==" spinCount="100000" sheet="1" formatCells="0" formatColumns="0" formatRows="0" insertColumns="0" insertRows="0" insertHyperlinks="0" deleteColumns="0" deleteRows="0" sort="0" autoFilter="0" pivotTables="0"/>
  <mergeCells count="45">
    <mergeCell ref="A66:H66"/>
    <mergeCell ref="A67:H67"/>
    <mergeCell ref="A68:H68"/>
    <mergeCell ref="B54:B56"/>
    <mergeCell ref="C57:G57"/>
    <mergeCell ref="C58:G58"/>
    <mergeCell ref="C60:G60"/>
    <mergeCell ref="A65:H65"/>
    <mergeCell ref="C46:G46"/>
    <mergeCell ref="C47:G47"/>
    <mergeCell ref="C48:G48"/>
    <mergeCell ref="C49:G49"/>
    <mergeCell ref="C50:G50"/>
    <mergeCell ref="C51:G51"/>
    <mergeCell ref="C52:G52"/>
    <mergeCell ref="C59:G59"/>
    <mergeCell ref="C61:G61"/>
    <mergeCell ref="C53:G53"/>
    <mergeCell ref="C54:G54"/>
    <mergeCell ref="C55:G55"/>
    <mergeCell ref="C56:G56"/>
    <mergeCell ref="C45:G45"/>
    <mergeCell ref="C19:C20"/>
    <mergeCell ref="D19:D20"/>
    <mergeCell ref="E19:E20"/>
    <mergeCell ref="F19:F20"/>
    <mergeCell ref="G19:G20"/>
    <mergeCell ref="B40:G40"/>
    <mergeCell ref="C41:G41"/>
    <mergeCell ref="C42:G42"/>
    <mergeCell ref="C43:G43"/>
    <mergeCell ref="C44:G44"/>
    <mergeCell ref="C26:G26"/>
    <mergeCell ref="C21:G21"/>
    <mergeCell ref="C30:G30"/>
    <mergeCell ref="C35:G35"/>
    <mergeCell ref="B1:G1"/>
    <mergeCell ref="A2:H2"/>
    <mergeCell ref="A3:H3"/>
    <mergeCell ref="A9:H9"/>
    <mergeCell ref="C16:C17"/>
    <mergeCell ref="D16:D17"/>
    <mergeCell ref="E16:E17"/>
    <mergeCell ref="F16:F17"/>
    <mergeCell ref="G16:G17"/>
  </mergeCells>
  <hyperlinks>
    <hyperlink ref="A68" r:id="rId1" display="http://www.athenaglobalconsulting.com/" xr:uid="{00000000-0004-0000-0100-000000000000}"/>
  </hyperlinks>
  <pageMargins left="0.25" right="0.25" top="0.75" bottom="0.75" header="0.3" footer="0.3"/>
  <pageSetup paperSize="9" scale="6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</vt:lpstr>
      <vt:lpstr>EN!Print_Area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</dc:creator>
  <cp:lastModifiedBy>Emmanuel BOERISWYL</cp:lastModifiedBy>
  <cp:lastPrinted>2019-07-15T06:14:31Z</cp:lastPrinted>
  <dcterms:created xsi:type="dcterms:W3CDTF">2015-09-11T04:34:42Z</dcterms:created>
  <dcterms:modified xsi:type="dcterms:W3CDTF">2021-08-19T07:48:30Z</dcterms:modified>
</cp:coreProperties>
</file>